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nb psger mvt par an" sheetId="1" state="visible" r:id="rId1"/>
    <sheet name="Projections" sheetId="2" state="visible" r:id="rId2"/>
  </sheets>
  <calcPr/>
</workbook>
</file>

<file path=xl/sharedStrings.xml><?xml version="1.0" encoding="utf-8"?>
<sst xmlns="http://schemas.openxmlformats.org/spreadsheetml/2006/main" count="32" uniqueCount="32">
  <si>
    <t>années</t>
  </si>
  <si>
    <t xml:space="preserve">nb passager locaux (internationaux + nationaux)</t>
  </si>
  <si>
    <t xml:space="preserve">nb total de passagers</t>
  </si>
  <si>
    <t xml:space="preserve">nb de passagers en low cost</t>
  </si>
  <si>
    <t xml:space="preserve">part du nb de passagers en low cost</t>
  </si>
  <si>
    <t xml:space="preserve">nb de mouvement de  passagers</t>
  </si>
  <si>
    <t xml:space="preserve">nb de mouvements non commerciaux</t>
  </si>
  <si>
    <t xml:space="preserve">TOTAL MOUVEMENT (ligne 4 + ligne 5 + fret + postaux)</t>
  </si>
  <si>
    <t xml:space="preserve">croissance (2015 : aug p/r à 2014)</t>
  </si>
  <si>
    <t xml:space="preserve">Scénarios divers ; nb de passagers d'ici 2050</t>
  </si>
  <si>
    <t xml:space="preserve">croissance prévue du trafic</t>
  </si>
  <si>
    <t xml:space="preserve">en millions</t>
  </si>
  <si>
    <t>scénarios</t>
  </si>
  <si>
    <t xml:space="preserve">2024 est basé sur le nb de passagers de 2019 (reprise du trafic en 4 ans après Covid)</t>
  </si>
  <si>
    <t xml:space="preserve">scénario d'ADL - hypothèse très optimiste</t>
  </si>
  <si>
    <t xml:space="preserve">4% jsq 2039 puis 1,017% jsq 2050</t>
  </si>
  <si>
    <t xml:space="preserve">scénario d'ADL - hypothèse optimiste basse</t>
  </si>
  <si>
    <t xml:space="preserve">2,9% jsq 2039 puis 0,9% jsq 2050</t>
  </si>
  <si>
    <t xml:space="preserve">scénario d'USB banque suisse</t>
  </si>
  <si>
    <t xml:space="preserve">1,5% au lieu des 4,5% prédit par Airbus et Boeing</t>
  </si>
  <si>
    <t xml:space="preserve">scénario SMALIM 25-1-2023</t>
  </si>
  <si>
    <t xml:space="preserve">3,4 d'ici 2050 au lieu de 4,7 ??</t>
  </si>
  <si>
    <r>
      <rPr>
        <sz val="11"/>
        <color theme="1"/>
        <rFont val="Calibri"/>
        <scheme val="minor"/>
      </rPr>
      <t xml:space="preserve">Si l'aéroport de </t>
    </r>
    <r>
      <rPr>
        <b/>
        <sz val="11"/>
        <color theme="1"/>
        <rFont val="Calibri"/>
        <scheme val="minor"/>
      </rPr>
      <t xml:space="preserve">Lille </t>
    </r>
    <r>
      <rPr>
        <sz val="11"/>
        <color theme="1"/>
        <rFont val="Calibri"/>
        <scheme val="minor"/>
      </rPr>
      <t xml:space="preserve">faisait sa part dans l'effort global requis par les scénarios du Shift Projet</t>
    </r>
  </si>
  <si>
    <t xml:space="preserve">scénarios Shift Projet</t>
  </si>
  <si>
    <t xml:space="preserve">pour rester en dessous des +2°C d'ici 2050</t>
  </si>
  <si>
    <t xml:space="preserve">scénario Maverick (très optimiste)</t>
  </si>
  <si>
    <t xml:space="preserve">scénario Iceman (optimiste)</t>
  </si>
  <si>
    <t xml:space="preserve">Proportionellement au nb de passagers à Lille Lesquin</t>
  </si>
  <si>
    <r>
      <rPr>
        <sz val="11"/>
        <color theme="1"/>
        <rFont val="Calibri"/>
        <scheme val="minor"/>
      </rPr>
      <t xml:space="preserve">calcul global trafic en </t>
    </r>
    <r>
      <rPr>
        <b/>
        <sz val="11"/>
        <color theme="1"/>
        <rFont val="Calibri"/>
        <scheme val="minor"/>
      </rPr>
      <t xml:space="preserve">France (</t>
    </r>
    <r>
      <rPr>
        <sz val="11"/>
        <color theme="1"/>
        <rFont val="Calibri"/>
        <scheme val="minor"/>
      </rPr>
      <t xml:space="preserve">ref trafic 2019 bulletin stat)</t>
    </r>
  </si>
  <si>
    <r>
      <rPr>
        <sz val="11"/>
        <color theme="1"/>
        <rFont val="Calibri"/>
        <scheme val="minor"/>
      </rPr>
      <t xml:space="preserve">Part des </t>
    </r>
    <r>
      <rPr>
        <b/>
        <sz val="11"/>
        <color theme="1"/>
        <rFont val="Calibri"/>
        <scheme val="minor"/>
      </rPr>
      <t xml:space="preserve">passagers arrivés et partis à LL</t>
    </r>
  </si>
  <si>
    <t xml:space="preserve">1,08% du scénario national très optimiste (en millions)</t>
  </si>
  <si>
    <t xml:space="preserve">1,08% du scénario ntl très optimiste (en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</si>
</sst>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%"/>
  </numFmts>
  <fonts count="2">
    <font>
      <name val="Calibri"/>
      <color theme="1"/>
      <sz val="11"/>
      <scheme val="minor"/>
    </font>
    <font>
      <name val="Calibri"/>
      <color indexed="2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double">
        <color theme="1"/>
      </top>
      <bottom/>
      <diagonal/>
    </border>
  </borders>
  <cellStyleXfs count="2">
    <xf fontId="0" fillId="0" borderId="0" numFmtId="0" applyNumberFormat="1" applyFont="1" applyFill="1" applyBorder="1"/>
    <xf fontId="0" fillId="0" borderId="0" numFmtId="9" applyNumberFormat="1" applyFont="0" applyFill="0" applyBorder="0"/>
  </cellStyleXfs>
  <cellXfs count="19">
    <xf fontId="0" fillId="0" borderId="0" numFmtId="0" xfId="0"/>
    <xf fontId="0" fillId="0" borderId="0" numFmtId="0" xfId="0" applyAlignment="1">
      <alignment wrapText="1"/>
    </xf>
    <xf fontId="0" fillId="0" borderId="1" numFmtId="0" xfId="0" applyBorder="1"/>
    <xf fontId="0" fillId="0" borderId="1" numFmtId="0" xfId="0" applyBorder="1" applyAlignment="1">
      <alignment wrapText="1"/>
    </xf>
    <xf fontId="0" fillId="0" borderId="0" numFmtId="9" xfId="1" applyNumberFormat="1"/>
    <xf fontId="0" fillId="0" borderId="2" numFmtId="0" xfId="0" applyBorder="1"/>
    <xf fontId="0" fillId="0" borderId="2" numFmtId="0" xfId="0" applyBorder="1" applyAlignment="1">
      <alignment wrapText="1"/>
    </xf>
    <xf fontId="0" fillId="0" borderId="0" numFmtId="0" xfId="0" applyAlignment="1">
      <alignment vertical="top" wrapText="1"/>
    </xf>
    <xf fontId="0" fillId="0" borderId="0" numFmtId="160" xfId="1" applyNumberFormat="1"/>
    <xf fontId="1" fillId="0" borderId="0" numFmtId="0" xfId="0" applyFont="1"/>
    <xf fontId="0" fillId="0" borderId="0" numFmtId="0" xfId="0" applyAlignment="1">
      <alignment horizontal="center" vertical="center"/>
    </xf>
    <xf fontId="0" fillId="0" borderId="0" numFmtId="1" xfId="0" applyNumberFormat="1"/>
    <xf fontId="1" fillId="0" borderId="0" numFmtId="1" xfId="0" applyNumberFormat="1" applyFont="1"/>
    <xf fontId="1" fillId="0" borderId="0" numFmtId="2" xfId="0" applyNumberFormat="1" applyFont="1"/>
    <xf fontId="0" fillId="0" borderId="0" numFmtId="0" xfId="0" applyAlignment="1">
      <alignment horizontal="left"/>
    </xf>
    <xf fontId="0" fillId="0" borderId="0" numFmtId="0" xfId="0" applyAlignment="1">
      <alignment horizontal="left"/>
    </xf>
    <xf fontId="0" fillId="0" borderId="0" numFmtId="10" xfId="0" applyNumberFormat="1"/>
    <xf fontId="0" fillId="2" borderId="0" numFmtId="0" xfId="0" applyFill="1"/>
    <xf fontId="0" fillId="0" borderId="0" numFmtId="2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/Relationships>
</file>

<file path=xl/charts/_rels/chart2.xml.rels><?xml version="1.0" encoding="UTF-8" standalone="yes"?><Relationships xmlns="http://schemas.openxmlformats.org/package/2006/relationships"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fr-FR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600" b="1" i="0" u="none" strike="noStrike" spc="10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du nombre de passager.ères</a:t>
            </a:r>
            <a:r>
              <a:rPr lang="fr-FR"/>
              <a:t> de vols commerciaux et du nombre de leurs mouvements</a:t>
            </a:r>
            <a:endParaRPr lang="fr-FR"/>
          </a:p>
        </c:rich>
      </c:tx>
      <c:layout>
        <c:manualLayout>
          <c:xMode val="edge"/>
          <c:yMode val="edge"/>
          <c:x val="0.13056010848668684"/>
          <c:y val="0.037615447212865666"/>
        </c:manualLayout>
      </c:layout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1600" b="1" i="0" u="none" strike="noStrike" spc="100">
              <a:solidFill>
                <a:schemeClr val="lt1">
                  <a:lumMod val="9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23946666526165"/>
          <c:y val="0.18697228230245039"/>
          <c:w val="0.78727328999522261"/>
          <c:h val="0.59425057515351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 xml:space="preserve">'nb psger mvt par an'!$A$3</c:f>
              <c:strCache>
                <c:ptCount val="1"/>
                <c:pt idx="0">
                  <c:v xml:space="preserve">nb total de passagers</c:v>
                </c:pt>
              </c:strCache>
            </c:strRef>
          </c:tx>
          <c:spPr bwMode="auto">
            <a:prstGeom prst="rect">
              <a:avLst/>
            </a:prstGeom>
            <a:gradFill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false"/>
            </a:gradFill>
            <a:ln>
              <a:noFill/>
            </a:ln>
            <a:effectLst>
              <a:outerShdw blurRad="57150" dir="5400000" dist="19050" rotWithShape="false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 xml:space="preserve">'nb psger mvt par an'!$B$1:$Y$1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 xml:space="preserve">'nb psger mvt par an'!$B$3:$Y$3</c:f>
              <c:numCache>
                <c:formatCode>General</c:formatCode>
                <c:ptCount val="24"/>
                <c:pt idx="0">
                  <c:v>865193</c:v>
                </c:pt>
                <c:pt idx="1">
                  <c:v>978908</c:v>
                </c:pt>
                <c:pt idx="2">
                  <c:v>990598</c:v>
                </c:pt>
                <c:pt idx="3">
                  <c:v>970391</c:v>
                </c:pt>
                <c:pt idx="4">
                  <c:v>923148</c:v>
                </c:pt>
                <c:pt idx="5">
                  <c:v>873600</c:v>
                </c:pt>
                <c:pt idx="6">
                  <c:v>848037</c:v>
                </c:pt>
                <c:pt idx="7">
                  <c:v>842650</c:v>
                </c:pt>
                <c:pt idx="8">
                  <c:v>936032</c:v>
                </c:pt>
                <c:pt idx="9">
                  <c:v>1051758</c:v>
                </c:pt>
                <c:pt idx="10">
                  <c:v>1014704</c:v>
                </c:pt>
                <c:pt idx="11">
                  <c:v>1147924</c:v>
                </c:pt>
                <c:pt idx="12">
                  <c:v>1170693</c:v>
                </c:pt>
                <c:pt idx="13">
                  <c:v>1164631</c:v>
                </c:pt>
                <c:pt idx="14">
                  <c:v>1391637</c:v>
                </c:pt>
                <c:pt idx="15">
                  <c:v>1661741</c:v>
                </c:pt>
                <c:pt idx="16">
                  <c:v>1596700</c:v>
                </c:pt>
                <c:pt idx="17">
                  <c:v>1541894</c:v>
                </c:pt>
                <c:pt idx="18">
                  <c:v>1776715</c:v>
                </c:pt>
                <c:pt idx="19">
                  <c:v>1905608</c:v>
                </c:pt>
                <c:pt idx="20">
                  <c:v>2078549</c:v>
                </c:pt>
                <c:pt idx="21">
                  <c:v>2189221</c:v>
                </c:pt>
                <c:pt idx="22">
                  <c:v>734982</c:v>
                </c:pt>
                <c:pt idx="23">
                  <c:v>1167042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298298488"/>
        <c:axId val="298298880"/>
      </c:barChart>
      <c:lineChart>
        <c:grouping val="standard"/>
        <c:varyColors val="0"/>
        <c:ser>
          <c:idx val="2"/>
          <c:order val="2"/>
          <c:tx>
            <c:strRef>
              <c:f xml:space="preserve">'nb psger mvt par an'!$A$6</c:f>
              <c:strCache>
                <c:ptCount val="1"/>
                <c:pt idx="0">
                  <c:v xml:space="preserve">nb de mouvement de  passagers</c:v>
                </c:pt>
              </c:strCache>
            </c:strRef>
          </c:tx>
          <c:spPr bwMode="auto">
            <a:prstGeom prst="rect">
              <a:avLst/>
            </a:prstGeom>
            <a:ln w="34925" cap="rnd">
              <a:solidFill>
                <a:schemeClr val="accent3"/>
              </a:solidFill>
              <a:round/>
            </a:ln>
            <a:effectLst>
              <a:outerShdw blurRad="57150" dir="5400000" dist="19050" rotWithShape="false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 xml:space="preserve">'nb psger mvt par an'!$B$6:$Y$6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25060</c:v>
                </c:pt>
                <c:pt idx="3">
                  <c:v>25042</c:v>
                </c:pt>
                <c:pt idx="4">
                  <c:v>23456</c:v>
                </c:pt>
                <c:pt idx="5">
                  <c:v>19909</c:v>
                </c:pt>
                <c:pt idx="6">
                  <c:v>17934</c:v>
                </c:pt>
                <c:pt idx="7">
                  <c:v>16073</c:v>
                </c:pt>
                <c:pt idx="8">
                  <c:v>16643</c:v>
                </c:pt>
                <c:pt idx="9">
                  <c:v>17681</c:v>
                </c:pt>
                <c:pt idx="10">
                  <c:v>17231</c:v>
                </c:pt>
                <c:pt idx="11">
                  <c:v>16692</c:v>
                </c:pt>
                <c:pt idx="12">
                  <c:v>16848</c:v>
                </c:pt>
                <c:pt idx="13">
                  <c:v>17295</c:v>
                </c:pt>
                <c:pt idx="14">
                  <c:v>17223</c:v>
                </c:pt>
                <c:pt idx="15">
                  <c:v>19741</c:v>
                </c:pt>
                <c:pt idx="16">
                  <c:v>18698</c:v>
                </c:pt>
                <c:pt idx="17">
                  <c:v>17241</c:v>
                </c:pt>
                <c:pt idx="18">
                  <c:v>19493</c:v>
                </c:pt>
                <c:pt idx="19">
                  <c:v>19731</c:v>
                </c:pt>
                <c:pt idx="20">
                  <c:v>20398</c:v>
                </c:pt>
                <c:pt idx="21">
                  <c:v>21139</c:v>
                </c:pt>
                <c:pt idx="22">
                  <c:v>7676</c:v>
                </c:pt>
                <c:pt idx="23">
                  <c:v>10600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marker val="1"/>
        <c:smooth val="0"/>
        <c:axId val="298299664"/>
        <c:axId val="298299272"/>
      </c:lineChart>
      <c:catAx>
        <c:axId val="298298488"/>
        <c:scaling>
          <c:orientation val="minMax"/>
        </c:scaling>
        <c:delete val="0"/>
        <c:axPos val="b"/>
        <c:title>
          <c:tx>
            <c:rich>
              <a:bodyPr rot="0" spcFirstLastPara="true" vertOverflow="ellipsis" vert="horz" wrap="square" anchor="ctr" anchorCtr="true"/>
              <a:lstStyle/>
              <a:p>
                <a:pPr>
                  <a:defRPr sz="900" b="1" i="0" u="none" strike="noStrike" cap="all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Années</a:t>
                </a:r>
                <a:endParaRPr/>
              </a:p>
            </c:rich>
          </c:tx>
          <c:layout>
            <c:manualLayout>
              <c:xMode val="edge"/>
              <c:yMode val="edge"/>
              <c:x val="0.47275564669189823"/>
              <c:y val="0.85221794153167441"/>
            </c:manualLayout>
          </c:layout>
          <c:overlay val="0"/>
          <c:spPr bwMode="auto">
            <a:prstGeom prst="rect">
              <a:avLst/>
            </a:prstGeom>
            <a:noFill/>
            <a:ln>
              <a:noFill/>
            </a:ln>
          </c:spPr>
          <c:txPr>
            <a:bodyPr rot="0" spcFirstLastPara="true" vertOverflow="ellipsis" vert="horz" wrap="square" anchor="ctr" anchorCtr="true"/>
            <a:lstStyle/>
            <a:p>
              <a:pPr>
                <a:defRPr sz="900" b="1" i="0" u="none" strike="noStrike" cap="all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12700" cap="flat" cmpd="sng" algn="ctr">
            <a:solidFill>
              <a:schemeClr val="lt1">
                <a:lumMod val="95000"/>
                <a:alpha val="53999"/>
              </a:schemeClr>
            </a:solidFill>
            <a:round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8298880"/>
        <c:crosses val="autoZero"/>
        <c:auto val="1"/>
        <c:lblAlgn val="ctr"/>
        <c:lblOffset val="100"/>
        <c:noMultiLvlLbl val="0"/>
      </c:catAx>
      <c:valAx>
        <c:axId val="298298880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</c:spPr>
        </c:majorGridlines>
        <c:title>
          <c:tx>
            <c:rich>
              <a:bodyPr rot="-5400000" spcFirstLastPara="true" vertOverflow="ellipsis" vert="horz" wrap="square" anchor="ctr" anchorCtr="true"/>
              <a:lstStyle/>
              <a:p>
                <a:pPr>
                  <a:defRPr sz="900" b="1" i="0" u="none" strike="noStrike" cap="all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total de passagers</a:t>
                </a:r>
                <a:r>
                  <a:rPr lang="fr-FR"/>
                  <a:t> (sans low cost)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26534834896732619"/>
              <c:y val="0.22345186148333707"/>
            </c:manualLayout>
          </c:layout>
          <c:overlay val="0"/>
          <c:spPr bwMode="auto">
            <a:prstGeom prst="rect">
              <a:avLst/>
            </a:prstGeom>
            <a:noFill/>
            <a:ln>
              <a:noFill/>
            </a:ln>
          </c:spPr>
          <c:txPr>
            <a:bodyPr rot="-5400000" spcFirstLastPara="true" vertOverflow="ellipsis" vert="horz" wrap="square" anchor="ctr" anchorCtr="true"/>
            <a:lstStyle/>
            <a:p>
              <a:pPr>
                <a:defRPr sz="900" b="1" i="0" u="none" strike="noStrike" cap="all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8298488"/>
        <c:crosses val="autoZero"/>
        <c:crossBetween val="between"/>
      </c:valAx>
      <c:valAx>
        <c:axId val="298299272"/>
        <c:scaling>
          <c:orientation val="minMax"/>
        </c:scaling>
        <c:delete val="0"/>
        <c:axPos val="r"/>
        <c:title>
          <c:tx>
            <c:rich>
              <a:bodyPr rot="-5400000" spcFirstLastPara="true" vertOverflow="ellipsis" vert="horz" wrap="square" anchor="ctr" anchorCtr="true"/>
              <a:lstStyle/>
              <a:p>
                <a:pPr>
                  <a:defRPr sz="900" b="1" i="0" u="none" strike="noStrike" cap="all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mouvements  passagers commerciaux</a:t>
                </a:r>
                <a:endParaRPr/>
              </a:p>
            </c:rich>
          </c:tx>
          <c:layout>
            <c:manualLayout>
              <c:xMode val="edge"/>
              <c:yMode val="edge"/>
              <c:x val="0.94810127858660631"/>
              <c:y val="0.22125361622914028"/>
            </c:manualLayout>
          </c:layout>
          <c:overlay val="0"/>
          <c:spPr bwMode="auto">
            <a:prstGeom prst="rect">
              <a:avLst/>
            </a:prstGeom>
            <a:noFill/>
            <a:ln>
              <a:noFill/>
            </a:ln>
          </c:spPr>
          <c:txPr>
            <a:bodyPr rot="-5400000" spcFirstLastPara="true" vertOverflow="ellipsis" vert="horz" wrap="square" anchor="ctr" anchorCtr="true"/>
            <a:lstStyle/>
            <a:p>
              <a:pPr>
                <a:defRPr sz="900" b="1" i="0" u="none" strike="noStrike" cap="all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8299664"/>
        <c:crosses val="max"/>
        <c:crossBetween val="between"/>
      </c:valAx>
      <c:catAx>
        <c:axId val="298299664"/>
        <c:scaling>
          <c:orientation val="minMax"/>
        </c:scaling>
        <c:delete val="1"/>
        <c:axPos val="b"/>
        <c:majorTickMark val="none"/>
        <c:minorTickMark val="none"/>
        <c:tickLblPos val="nextTo"/>
        <c:crossAx val="298299272"/>
        <c:crosses val="autoZero"/>
        <c:auto val="1"/>
        <c:lblAlgn val="ctr"/>
        <c:lblOffset val="100"/>
        <c:noMultiLvlLbl val="0"/>
      </c:catAx>
      <c:spPr bwMode="auto">
        <a:prstGeom prst="rect">
          <a:avLst/>
        </a:prstGeom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5519258376346079"/>
          <c:y val="0.91095690587770983"/>
          <c:w val="0.33798775473237108"/>
          <c:h val="0.039672819655404007"/>
        </c:manualLayout>
      </c:layout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900" b="0" i="0" u="none" strike="noStrike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gradFill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/>
    </a:gradFill>
    <a:ln>
      <a:noFill/>
    </a:ln>
  </c:spPr>
  <c:txPr>
    <a:bodyPr/>
    <a:lstStyle/>
    <a:p>
      <a:pPr>
        <a:defRPr/>
      </a:pPr>
      <a:endParaRPr lang="fr-FR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fr-FR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600" b="1" i="0" u="none" strike="noStrike" spc="10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passsagers par rapport aux passager.ères utilisant le low cost par rapport au</a:t>
            </a:r>
            <a:r>
              <a:rPr lang="fr-FR"/>
              <a:t> total</a:t>
            </a:r>
            <a:endParaRPr lang="fr-FR"/>
          </a:p>
        </c:rich>
      </c:tx>
      <c:layout>
        <c:manualLayout>
          <c:xMode val="edge"/>
          <c:yMode val="edge"/>
          <c:x val="0.10467760987360379"/>
          <c:y val="0.016498315186114543"/>
        </c:manualLayout>
      </c:layout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1600" b="1" i="0" u="none" strike="noStrike" spc="100">
              <a:solidFill>
                <a:schemeClr val="lt1">
                  <a:lumMod val="9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067781345682831715"/>
          <c:y val="0.19451513604429047"/>
          <c:w val="0.85395779368278046"/>
          <c:h val="0.69689440094691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 xml:space="preserve">'nb psger mvt par an'!$A$3</c:f>
              <c:strCache>
                <c:ptCount val="1"/>
                <c:pt idx="0">
                  <c:v xml:space="preserve">nb total de passagers</c:v>
                </c:pt>
              </c:strCache>
            </c:strRef>
          </c:tx>
          <c:spPr bwMode="auto">
            <a:prstGeom prst="rect">
              <a:avLst/>
            </a:prstGeom>
            <a:gradFill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false"/>
            </a:gradFill>
            <a:ln>
              <a:noFill/>
            </a:ln>
            <a:effectLst>
              <a:outerShdw blurRad="57150" dir="5400000" dist="19050" rotWithShape="false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 xml:space="preserve">'nb psger mvt par an'!$J$1:$Y$1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 xml:space="preserve">'nb psger mvt par an'!$J$3:$Y$3</c:f>
              <c:numCache>
                <c:formatCode>General</c:formatCode>
                <c:ptCount val="16"/>
                <c:pt idx="0">
                  <c:v>936032</c:v>
                </c:pt>
                <c:pt idx="1">
                  <c:v>1051758</c:v>
                </c:pt>
                <c:pt idx="2">
                  <c:v>1014704</c:v>
                </c:pt>
                <c:pt idx="3">
                  <c:v>1147924</c:v>
                </c:pt>
                <c:pt idx="4">
                  <c:v>1170693</c:v>
                </c:pt>
                <c:pt idx="5">
                  <c:v>1164631</c:v>
                </c:pt>
                <c:pt idx="6">
                  <c:v>1391637</c:v>
                </c:pt>
                <c:pt idx="7">
                  <c:v>1661741</c:v>
                </c:pt>
                <c:pt idx="8">
                  <c:v>1596700</c:v>
                </c:pt>
                <c:pt idx="9">
                  <c:v>1541894</c:v>
                </c:pt>
                <c:pt idx="10">
                  <c:v>1776715</c:v>
                </c:pt>
                <c:pt idx="11">
                  <c:v>1905608</c:v>
                </c:pt>
                <c:pt idx="12">
                  <c:v>2078549</c:v>
                </c:pt>
                <c:pt idx="13">
                  <c:v>2189221</c:v>
                </c:pt>
                <c:pt idx="14">
                  <c:v>734982</c:v>
                </c:pt>
                <c:pt idx="15">
                  <c:v>1167042</c:v>
                </c:pt>
              </c:numCache>
            </c:numRef>
          </c:val>
        </c:ser>
        <c:ser>
          <c:idx val="2"/>
          <c:order val="2"/>
          <c:tx>
            <c:strRef>
              <c:f xml:space="preserve">'nb psger mvt par an'!$A$4</c:f>
              <c:strCache>
                <c:ptCount val="1"/>
                <c:pt idx="0">
                  <c:v xml:space="preserve">nb de passagers en low cost</c:v>
                </c:pt>
              </c:strCache>
            </c:strRef>
          </c:tx>
          <c:spPr bwMode="auto">
            <a:prstGeom prst="rect">
              <a:avLst/>
            </a:prstGeom>
            <a:gradFill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false"/>
            </a:gradFill>
            <a:ln>
              <a:noFill/>
            </a:ln>
            <a:effectLst>
              <a:outerShdw blurRad="57150" dir="5400000" dist="19050" rotWithShape="false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 xml:space="preserve">'nb psger mvt par an'!$J$1:$Y$1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 xml:space="preserve">'nb psger mvt par an'!$J$4:$Y$4</c:f>
              <c:numCache>
                <c:formatCode>General</c:formatCode>
                <c:ptCount val="16"/>
                <c:pt idx="0">
                  <c:v>16844</c:v>
                </c:pt>
                <c:pt idx="1">
                  <c:v>53046</c:v>
                </c:pt>
                <c:pt idx="2">
                  <c:v>45385</c:v>
                </c:pt>
                <c:pt idx="3">
                  <c:v>219247</c:v>
                </c:pt>
                <c:pt idx="4">
                  <c:v>230858</c:v>
                </c:pt>
                <c:pt idx="5">
                  <c:v>142386</c:v>
                </c:pt>
                <c:pt idx="6">
                  <c:v>328734</c:v>
                </c:pt>
                <c:pt idx="7">
                  <c:v>611453</c:v>
                </c:pt>
                <c:pt idx="8">
                  <c:v>553243</c:v>
                </c:pt>
                <c:pt idx="9">
                  <c:v>563933</c:v>
                </c:pt>
                <c:pt idx="10">
                  <c:v>660625</c:v>
                </c:pt>
                <c:pt idx="11">
                  <c:v>852334</c:v>
                </c:pt>
                <c:pt idx="12">
                  <c:v>977793</c:v>
                </c:pt>
                <c:pt idx="13">
                  <c:v>1050466</c:v>
                </c:pt>
                <c:pt idx="14">
                  <c:v>448397</c:v>
                </c:pt>
                <c:pt idx="15">
                  <c:v>913756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00"/>
        <c:overlap val="-24"/>
        <c:axId val="297962688"/>
        <c:axId val="297962296"/>
      </c:barChart>
      <c:catAx>
        <c:axId val="2979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12700" cap="flat" cmpd="sng" algn="ctr">
            <a:solidFill>
              <a:schemeClr val="lt1">
                <a:lumMod val="95000"/>
                <a:alpha val="53999"/>
              </a:schemeClr>
            </a:solidFill>
            <a:round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7962296"/>
        <c:crosses val="autoZero"/>
        <c:auto val="1"/>
        <c:lblAlgn val="ctr"/>
        <c:lblOffset val="100"/>
        <c:noMultiLvlLbl val="0"/>
      </c:catAx>
      <c:valAx>
        <c:axId val="297962296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7962688"/>
        <c:crosses val="autoZero"/>
        <c:crossBetween val="between"/>
      </c:valAx>
      <c:spPr bwMode="auto">
        <a:prstGeom prst="rect">
          <a:avLst/>
        </a:prstGeom>
        <a:noFill/>
        <a:ln>
          <a:noFill/>
        </a:ln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900" b="0" i="0" u="none" strike="noStrike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gradFill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/>
    </a:gradFill>
    <a:ln>
      <a:noFill/>
    </a:ln>
  </c:spPr>
  <c:txPr>
    <a:bodyPr/>
    <a:lstStyle/>
    <a:p>
      <a:pPr>
        <a:defRPr/>
      </a:pPr>
      <a:endParaRPr lang="fr-FR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1</xdr:col>
      <xdr:colOff>381007</xdr:colOff>
      <xdr:row>10</xdr:row>
      <xdr:rowOff>0</xdr:rowOff>
    </xdr:from>
    <xdr:to>
      <xdr:col>15</xdr:col>
      <xdr:colOff>721178</xdr:colOff>
      <xdr:row>38</xdr:row>
      <xdr:rowOff>68036</xdr:rowOff>
    </xdr:to>
    <xdr:graphicFrame>
      <xdr:nvGraphicFramePr>
        <xdr:cNvPr id="4" name="Graphique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16</xdr:col>
      <xdr:colOff>149678</xdr:colOff>
      <xdr:row>9</xdr:row>
      <xdr:rowOff>190499</xdr:rowOff>
    </xdr:from>
    <xdr:to>
      <xdr:col>27</xdr:col>
      <xdr:colOff>530678</xdr:colOff>
      <xdr:row>38</xdr:row>
      <xdr:rowOff>54428</xdr:rowOff>
    </xdr:to>
    <xdr:graphicFrame>
      <xdr:nvGraphicFramePr>
        <xdr:cNvPr id="5" name="Graphique 3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5">
      <pane state="frozen" topLeftCell="B1" xSplit="1"/>
      <selection activeCell="Q45" activeCellId="0" sqref="Q45"/>
    </sheetView>
  </sheetViews>
  <sheetFormatPr baseColWidth="10" defaultRowHeight="14.25"/>
  <cols>
    <col bestFit="1" customWidth="1" min="1" max="1" style="1" width="35.140625"/>
  </cols>
  <sheetData>
    <row r="1">
      <c r="A1" s="1" t="s">
        <v>0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  <c r="X1">
        <v>2020</v>
      </c>
      <c r="Y1">
        <v>2021</v>
      </c>
    </row>
    <row r="2" ht="30" customHeight="1">
      <c r="A2" s="1" t="s">
        <v>1</v>
      </c>
      <c r="B2">
        <v>861808</v>
      </c>
      <c r="C2">
        <v>973276</v>
      </c>
      <c r="D2">
        <v>984959</v>
      </c>
      <c r="E2">
        <v>963776</v>
      </c>
      <c r="F2">
        <v>918350</v>
      </c>
      <c r="G2">
        <v>870500</v>
      </c>
      <c r="H2">
        <v>839295</v>
      </c>
      <c r="I2">
        <v>835152</v>
      </c>
      <c r="J2">
        <v>926755</v>
      </c>
      <c r="K2">
        <v>1038665</v>
      </c>
      <c r="L2">
        <v>1007566</v>
      </c>
      <c r="M2">
        <v>1134016</v>
      </c>
      <c r="N2">
        <v>1149189</v>
      </c>
      <c r="O2">
        <v>1148394</v>
      </c>
      <c r="P2">
        <v>1379758</v>
      </c>
      <c r="Q2">
        <v>1654403</v>
      </c>
      <c r="R2">
        <v>1577432</v>
      </c>
      <c r="S2">
        <v>1540853</v>
      </c>
      <c r="T2">
        <v>1682698</v>
      </c>
      <c r="U2">
        <v>1892171</v>
      </c>
      <c r="V2">
        <v>2045029</v>
      </c>
      <c r="W2">
        <v>2183891</v>
      </c>
      <c r="X2">
        <v>734076</v>
      </c>
      <c r="Y2">
        <v>1159443</v>
      </c>
    </row>
    <row r="3" ht="15.75">
      <c r="A3" s="1" t="s">
        <v>2</v>
      </c>
      <c r="B3">
        <v>865193</v>
      </c>
      <c r="C3">
        <v>978908</v>
      </c>
      <c r="D3">
        <v>990598</v>
      </c>
      <c r="E3">
        <v>970391</v>
      </c>
      <c r="F3">
        <v>923148</v>
      </c>
      <c r="G3">
        <v>873600</v>
      </c>
      <c r="H3">
        <v>848037</v>
      </c>
      <c r="I3">
        <v>842650</v>
      </c>
      <c r="J3">
        <v>936032</v>
      </c>
      <c r="K3">
        <v>1051758</v>
      </c>
      <c r="L3">
        <v>1014704</v>
      </c>
      <c r="M3">
        <v>1147924</v>
      </c>
      <c r="N3">
        <v>1170693</v>
      </c>
      <c r="O3">
        <v>1164631</v>
      </c>
      <c r="P3">
        <v>1391637</v>
      </c>
      <c r="Q3">
        <v>1661741</v>
      </c>
      <c r="R3">
        <v>1596700</v>
      </c>
      <c r="S3">
        <v>1541894</v>
      </c>
      <c r="T3">
        <v>1776715</v>
      </c>
      <c r="U3">
        <v>1905608</v>
      </c>
      <c r="V3">
        <v>2078549</v>
      </c>
      <c r="W3">
        <v>2189221</v>
      </c>
      <c r="X3">
        <v>734982</v>
      </c>
      <c r="Y3">
        <v>1167042</v>
      </c>
    </row>
    <row r="4" s="2" customFormat="1">
      <c r="A4" s="3" t="s">
        <v>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16844</v>
      </c>
      <c r="K4" s="2">
        <v>53046</v>
      </c>
      <c r="L4" s="2">
        <v>45385</v>
      </c>
      <c r="M4" s="2">
        <v>219247</v>
      </c>
      <c r="N4" s="2">
        <v>230858</v>
      </c>
      <c r="O4" s="2">
        <v>142386</v>
      </c>
      <c r="P4" s="2">
        <v>328734</v>
      </c>
      <c r="Q4" s="2">
        <v>611453</v>
      </c>
      <c r="R4" s="2">
        <v>553243</v>
      </c>
      <c r="S4" s="2">
        <v>563933</v>
      </c>
      <c r="T4" s="2">
        <v>660625</v>
      </c>
      <c r="U4" s="2">
        <v>852334</v>
      </c>
      <c r="V4" s="2">
        <v>977793</v>
      </c>
      <c r="W4" s="2">
        <v>1050466</v>
      </c>
      <c r="X4" s="2">
        <v>448397</v>
      </c>
      <c r="Y4" s="2">
        <v>913756</v>
      </c>
    </row>
    <row r="5" ht="15.75">
      <c r="A5" s="1" t="s">
        <v>4</v>
      </c>
      <c r="B5" s="4">
        <f>B4/B3</f>
        <v>0</v>
      </c>
      <c r="C5" s="4">
        <f t="shared" ref="C5:L5" si="0">C4/C3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0.017995111278246899</v>
      </c>
      <c r="K5" s="4">
        <f t="shared" si="0"/>
        <v>0.050435556468313054</v>
      </c>
      <c r="L5" s="4">
        <f t="shared" si="0"/>
        <v>0.044727329349248647</v>
      </c>
      <c r="M5" s="4">
        <f>M4/M3</f>
        <v>0.1909943515424366</v>
      </c>
      <c r="N5" s="4">
        <f>N4/N3</f>
        <v>0.1971977281832214</v>
      </c>
      <c r="O5" s="4">
        <f>O4/O3</f>
        <v>0.12225846641554278</v>
      </c>
      <c r="P5" s="4">
        <f>P4/P3</f>
        <v>0.23622108351531326</v>
      </c>
      <c r="Q5" s="4">
        <f>Q4/Q3</f>
        <v>0.36795926681715141</v>
      </c>
      <c r="R5" s="4">
        <f>R4/R3</f>
        <v>0.34649151374710341</v>
      </c>
      <c r="S5" s="4">
        <f>S4/S3</f>
        <v>0.3657404464898365</v>
      </c>
      <c r="T5" s="4">
        <f>T4/T3</f>
        <v>0.37182384344140734</v>
      </c>
      <c r="U5" s="4">
        <f>U4/U3</f>
        <v>0.44727666970331781</v>
      </c>
      <c r="V5" s="4">
        <f>V4/V3</f>
        <v>0.47042095230855757</v>
      </c>
      <c r="W5" s="4">
        <f>W4/W3</f>
        <v>0.47983552140236185</v>
      </c>
      <c r="X5" s="4">
        <f>X4/X3</f>
        <v>0.61007888628565055</v>
      </c>
      <c r="Y5" s="4">
        <f>Y4/Y3</f>
        <v>0.78296753672961217</v>
      </c>
    </row>
    <row r="6" s="5" customFormat="1" ht="15.75">
      <c r="A6" s="6" t="s">
        <v>5</v>
      </c>
      <c r="B6" s="5">
        <v>0</v>
      </c>
      <c r="C6" s="5">
        <v>0</v>
      </c>
      <c r="D6" s="5">
        <v>25060</v>
      </c>
      <c r="E6" s="5">
        <v>25042</v>
      </c>
      <c r="F6" s="5">
        <v>23456</v>
      </c>
      <c r="G6" s="5">
        <v>19909</v>
      </c>
      <c r="H6" s="5">
        <v>17934</v>
      </c>
      <c r="I6" s="5">
        <v>16073</v>
      </c>
      <c r="J6" s="5">
        <v>16643</v>
      </c>
      <c r="K6" s="5">
        <v>17681</v>
      </c>
      <c r="L6" s="5">
        <v>17231</v>
      </c>
      <c r="M6" s="5">
        <v>16692</v>
      </c>
      <c r="N6" s="5">
        <v>16848</v>
      </c>
      <c r="O6" s="5">
        <v>17295</v>
      </c>
      <c r="P6" s="5">
        <v>17223</v>
      </c>
      <c r="Q6" s="5">
        <v>19741</v>
      </c>
      <c r="R6" s="5">
        <v>18698</v>
      </c>
      <c r="S6" s="5">
        <v>17241</v>
      </c>
      <c r="T6" s="5">
        <v>19493</v>
      </c>
      <c r="U6" s="5">
        <v>19731</v>
      </c>
      <c r="V6" s="5">
        <v>20398</v>
      </c>
      <c r="W6" s="5">
        <v>21139</v>
      </c>
      <c r="X6" s="5">
        <v>7676</v>
      </c>
      <c r="Y6" s="5">
        <v>10600</v>
      </c>
    </row>
    <row r="7">
      <c r="A7" s="1" t="s">
        <v>6</v>
      </c>
      <c r="B7">
        <v>0</v>
      </c>
      <c r="C7">
        <v>0</v>
      </c>
      <c r="D7">
        <v>25105</v>
      </c>
      <c r="E7">
        <v>23569</v>
      </c>
      <c r="F7">
        <v>17864</v>
      </c>
      <c r="G7">
        <v>15244</v>
      </c>
      <c r="H7">
        <v>12678</v>
      </c>
      <c r="I7">
        <v>8257</v>
      </c>
      <c r="J7">
        <v>16650</v>
      </c>
      <c r="K7">
        <v>11292</v>
      </c>
      <c r="L7">
        <v>15529</v>
      </c>
      <c r="M7">
        <v>14148</v>
      </c>
      <c r="N7">
        <v>15727</v>
      </c>
      <c r="O7">
        <v>0</v>
      </c>
      <c r="P7">
        <v>0</v>
      </c>
      <c r="Q7">
        <v>0</v>
      </c>
      <c r="R7">
        <v>14567</v>
      </c>
      <c r="S7">
        <v>14567</v>
      </c>
      <c r="T7">
        <v>15256</v>
      </c>
      <c r="U7">
        <v>10714</v>
      </c>
      <c r="V7">
        <v>10937</v>
      </c>
      <c r="W7">
        <v>10685</v>
      </c>
      <c r="X7">
        <v>8019</v>
      </c>
      <c r="Y7">
        <v>10947</v>
      </c>
    </row>
    <row r="8" ht="33" customHeight="1">
      <c r="A8" s="7" t="s">
        <v>7</v>
      </c>
      <c r="B8">
        <v>0</v>
      </c>
      <c r="C8">
        <v>0</v>
      </c>
      <c r="D8">
        <v>50163</v>
      </c>
      <c r="E8">
        <v>48318</v>
      </c>
      <c r="F8">
        <v>41318</v>
      </c>
      <c r="G8">
        <v>35151</v>
      </c>
      <c r="H8">
        <v>30610</v>
      </c>
      <c r="I8">
        <v>24330</v>
      </c>
      <c r="J8">
        <v>33203</v>
      </c>
      <c r="K8">
        <v>29077</v>
      </c>
      <c r="L8">
        <v>32802</v>
      </c>
      <c r="M8">
        <v>30900</v>
      </c>
      <c r="N8">
        <v>32891</v>
      </c>
      <c r="O8">
        <v>17355</v>
      </c>
      <c r="P8">
        <v>17320</v>
      </c>
      <c r="Q8">
        <v>19782</v>
      </c>
      <c r="R8">
        <v>33330</v>
      </c>
      <c r="S8">
        <v>31841</v>
      </c>
      <c r="T8">
        <v>34808</v>
      </c>
      <c r="U8">
        <v>30502</v>
      </c>
      <c r="V8">
        <v>31888</v>
      </c>
      <c r="W8">
        <v>31821</v>
      </c>
      <c r="X8">
        <v>15751</v>
      </c>
      <c r="Y8">
        <v>21611</v>
      </c>
    </row>
    <row r="43">
      <c r="A43" s="1" t="s">
        <v>0</v>
      </c>
      <c r="B43">
        <v>1998</v>
      </c>
      <c r="C43">
        <v>1999</v>
      </c>
      <c r="D43">
        <v>2000</v>
      </c>
      <c r="E43">
        <v>2001</v>
      </c>
      <c r="F43">
        <v>2002</v>
      </c>
      <c r="G43">
        <v>2003</v>
      </c>
      <c r="H43">
        <v>2004</v>
      </c>
      <c r="I43">
        <v>2005</v>
      </c>
      <c r="J43">
        <v>2006</v>
      </c>
      <c r="K43">
        <v>2007</v>
      </c>
      <c r="L43">
        <v>2008</v>
      </c>
      <c r="M43">
        <v>2009</v>
      </c>
      <c r="N43">
        <v>2010</v>
      </c>
      <c r="O43">
        <v>2011</v>
      </c>
      <c r="P43">
        <v>2012</v>
      </c>
      <c r="Q43">
        <v>2013</v>
      </c>
      <c r="R43">
        <v>2014</v>
      </c>
      <c r="S43">
        <v>2015</v>
      </c>
      <c r="T43">
        <v>2016</v>
      </c>
      <c r="U43">
        <v>2017</v>
      </c>
      <c r="V43">
        <v>2018</v>
      </c>
      <c r="W43">
        <v>2019</v>
      </c>
      <c r="X43">
        <v>2020</v>
      </c>
      <c r="Y43">
        <v>2021</v>
      </c>
    </row>
    <row r="44">
      <c r="A44" s="1" t="s">
        <v>2</v>
      </c>
      <c r="B44">
        <v>865193</v>
      </c>
      <c r="C44">
        <v>978908</v>
      </c>
      <c r="D44">
        <v>990598</v>
      </c>
      <c r="E44">
        <v>970391</v>
      </c>
      <c r="F44">
        <v>923148</v>
      </c>
      <c r="G44">
        <v>873600</v>
      </c>
      <c r="H44">
        <v>848037</v>
      </c>
      <c r="I44">
        <v>842650</v>
      </c>
      <c r="J44">
        <v>936032</v>
      </c>
      <c r="K44">
        <v>1051758</v>
      </c>
      <c r="L44">
        <v>1014704</v>
      </c>
      <c r="M44">
        <v>1147924</v>
      </c>
      <c r="N44">
        <v>1170693</v>
      </c>
      <c r="O44">
        <v>1164631</v>
      </c>
      <c r="P44">
        <v>1391637</v>
      </c>
      <c r="Q44">
        <v>1661741</v>
      </c>
      <c r="R44">
        <v>1596700</v>
      </c>
      <c r="S44">
        <v>1541894</v>
      </c>
      <c r="T44">
        <v>1776715</v>
      </c>
      <c r="U44">
        <v>1905608</v>
      </c>
      <c r="V44">
        <v>2078549</v>
      </c>
      <c r="W44">
        <v>2189221</v>
      </c>
      <c r="X44">
        <v>734982</v>
      </c>
      <c r="Y44">
        <v>1167042</v>
      </c>
    </row>
    <row r="45">
      <c r="A45" s="1" t="s">
        <v>8</v>
      </c>
      <c r="R45" s="8">
        <f t="shared" ref="R45:Y45" si="1">(R44-Q44)/Q44</f>
        <v>-0.039140275169235156</v>
      </c>
      <c r="S45" s="8">
        <f t="shared" si="1"/>
        <v>-0.034324544372768835</v>
      </c>
      <c r="T45" s="8">
        <f t="shared" si="1"/>
        <v>0.15229386715299495</v>
      </c>
      <c r="U45" s="8">
        <f t="shared" si="1"/>
        <v>0.072545681215051366</v>
      </c>
      <c r="V45" s="8">
        <f t="shared" si="1"/>
        <v>0.090753712201040296</v>
      </c>
      <c r="W45" s="8">
        <f t="shared" si="1"/>
        <v>0.053244835700288998</v>
      </c>
      <c r="X45" s="8">
        <f t="shared" si="1"/>
        <v>-0.66427235989422717</v>
      </c>
      <c r="Y45" s="8">
        <f t="shared" si="1"/>
        <v>0.58785113104810727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5">
      <selection activeCell="A5" activeCellId="0" sqref="A5"/>
    </sheetView>
  </sheetViews>
  <sheetFormatPr baseColWidth="10" defaultRowHeight="14.25"/>
  <cols>
    <col customWidth="1" min="1" max="1" width="50.7109375"/>
    <col customWidth="1" min="2" max="2" width="52.28125"/>
  </cols>
  <sheetData>
    <row r="1">
      <c r="A1" t="s">
        <v>9</v>
      </c>
      <c r="B1" t="s">
        <v>10</v>
      </c>
      <c r="C1">
        <v>2024</v>
      </c>
      <c r="D1">
        <v>2025</v>
      </c>
      <c r="E1">
        <v>2026</v>
      </c>
      <c r="F1">
        <v>2027</v>
      </c>
      <c r="G1">
        <v>2028</v>
      </c>
      <c r="H1">
        <v>2029</v>
      </c>
      <c r="I1">
        <v>2030</v>
      </c>
      <c r="J1">
        <v>2031</v>
      </c>
      <c r="K1">
        <v>2032</v>
      </c>
      <c r="L1">
        <v>2033</v>
      </c>
      <c r="M1">
        <v>2034</v>
      </c>
      <c r="N1">
        <v>2035</v>
      </c>
      <c r="O1">
        <v>2036</v>
      </c>
      <c r="P1">
        <v>2037</v>
      </c>
      <c r="Q1">
        <v>2038</v>
      </c>
      <c r="R1" s="9">
        <v>2039</v>
      </c>
      <c r="S1">
        <v>2040</v>
      </c>
      <c r="T1">
        <v>2041</v>
      </c>
      <c r="U1">
        <v>2042</v>
      </c>
      <c r="V1">
        <v>2043</v>
      </c>
      <c r="W1">
        <v>2044</v>
      </c>
      <c r="X1">
        <v>2045</v>
      </c>
      <c r="Y1">
        <v>2046</v>
      </c>
      <c r="Z1">
        <v>2047</v>
      </c>
      <c r="AA1">
        <v>2048</v>
      </c>
      <c r="AB1">
        <v>2049</v>
      </c>
      <c r="AC1" s="9">
        <v>2050</v>
      </c>
      <c r="AD1" t="s">
        <v>11</v>
      </c>
    </row>
    <row r="3" ht="30" customHeight="1">
      <c r="A3" s="10" t="s">
        <v>12</v>
      </c>
      <c r="B3" s="1" t="s">
        <v>13</v>
      </c>
    </row>
    <row r="4">
      <c r="A4" t="s">
        <v>14</v>
      </c>
      <c r="B4" t="s">
        <v>15</v>
      </c>
      <c r="C4" s="11">
        <v>2183891</v>
      </c>
      <c r="D4" s="11">
        <f>C4*1.04</f>
        <v>2271246.6400000001</v>
      </c>
      <c r="E4" s="11">
        <f t="shared" ref="E4:R4" si="2">D4*1.04</f>
        <v>2362096.5056000003</v>
      </c>
      <c r="F4" s="11">
        <f t="shared" si="2"/>
        <v>2456580.3658240004</v>
      </c>
      <c r="G4" s="11">
        <f t="shared" si="2"/>
        <v>2554843.5804569605</v>
      </c>
      <c r="H4" s="11">
        <f t="shared" si="2"/>
        <v>2657037.323675239</v>
      </c>
      <c r="I4" s="11">
        <f t="shared" si="2"/>
        <v>2763318.8166222489</v>
      </c>
      <c r="J4" s="11">
        <f t="shared" si="2"/>
        <v>2873851.569287139</v>
      </c>
      <c r="K4" s="11">
        <f t="shared" si="2"/>
        <v>2988805.6320586246</v>
      </c>
      <c r="L4" s="11">
        <f t="shared" si="2"/>
        <v>3108357.8573409696</v>
      </c>
      <c r="M4" s="11">
        <f>L4*1.04</f>
        <v>3232692.1716346084</v>
      </c>
      <c r="N4" s="11">
        <f t="shared" si="2"/>
        <v>3361999.8584999926</v>
      </c>
      <c r="O4" s="11">
        <f t="shared" si="2"/>
        <v>3496479.8528399924</v>
      </c>
      <c r="P4" s="11">
        <f t="shared" si="2"/>
        <v>3636339.046953592</v>
      </c>
      <c r="Q4" s="11">
        <f t="shared" si="2"/>
        <v>3781792.6088317358</v>
      </c>
      <c r="R4" s="12">
        <f t="shared" si="2"/>
        <v>3933064.3131850054</v>
      </c>
      <c r="S4" s="11">
        <f>R4*1.017</f>
        <v>3999926.4065091503</v>
      </c>
      <c r="T4" s="11">
        <f t="shared" ref="T4:AC4" si="3">S4*1.017</f>
        <v>4067925.1554198056</v>
      </c>
      <c r="U4" s="11">
        <f t="shared" si="3"/>
        <v>4137079.8830619417</v>
      </c>
      <c r="V4" s="11">
        <f>U4*1.017</f>
        <v>4207410.241073994</v>
      </c>
      <c r="W4" s="11">
        <f t="shared" si="3"/>
        <v>4278936.2151722517</v>
      </c>
      <c r="X4" s="11">
        <f t="shared" si="3"/>
        <v>4351678.1308301799</v>
      </c>
      <c r="Y4" s="11">
        <f t="shared" si="3"/>
        <v>4425656.6590542924</v>
      </c>
      <c r="Z4" s="11">
        <f t="shared" si="3"/>
        <v>4500892.8222582145</v>
      </c>
      <c r="AA4" s="11">
        <f t="shared" si="3"/>
        <v>4577408.0002366034</v>
      </c>
      <c r="AB4" s="11">
        <f t="shared" si="3"/>
        <v>4655223.9362406256</v>
      </c>
      <c r="AC4" s="12">
        <f t="shared" si="3"/>
        <v>4734362.7431567153</v>
      </c>
      <c r="AD4" s="13">
        <f>AC4/10^6</f>
        <v>4.7343627431567157</v>
      </c>
    </row>
    <row r="5">
      <c r="A5" t="s">
        <v>16</v>
      </c>
      <c r="B5" t="s">
        <v>17</v>
      </c>
      <c r="C5" s="11">
        <v>2183891</v>
      </c>
      <c r="D5" s="11">
        <f>C5*1.029</f>
        <v>2247223.8389999997</v>
      </c>
      <c r="E5" s="11">
        <f t="shared" ref="E5:R5" si="4">D5*1.029</f>
        <v>2312393.3303309996</v>
      </c>
      <c r="F5" s="11">
        <f t="shared" si="4"/>
        <v>2379452.7369105984</v>
      </c>
      <c r="G5" s="11">
        <f t="shared" si="4"/>
        <v>2448456.8662810056</v>
      </c>
      <c r="H5" s="11">
        <f t="shared" si="4"/>
        <v>2519462.1154031544</v>
      </c>
      <c r="I5" s="11">
        <f t="shared" si="4"/>
        <v>2592526.5167498458</v>
      </c>
      <c r="J5" s="11">
        <f t="shared" si="4"/>
        <v>2667709.7857355913</v>
      </c>
      <c r="K5" s="11">
        <f t="shared" si="4"/>
        <v>2745073.3695219234</v>
      </c>
      <c r="L5" s="11">
        <f t="shared" si="4"/>
        <v>2824680.4972380591</v>
      </c>
      <c r="M5" s="11">
        <f t="shared" si="4"/>
        <v>2906596.2316579623</v>
      </c>
      <c r="N5" s="11">
        <f t="shared" si="4"/>
        <v>2990887.5223760428</v>
      </c>
      <c r="O5" s="11">
        <f t="shared" si="4"/>
        <v>3077623.2605249477</v>
      </c>
      <c r="P5" s="11">
        <f t="shared" si="4"/>
        <v>3166874.335080171</v>
      </c>
      <c r="Q5" s="11">
        <f t="shared" si="4"/>
        <v>3258713.6907974957</v>
      </c>
      <c r="R5" s="12">
        <f t="shared" si="4"/>
        <v>3353216.387830623</v>
      </c>
      <c r="S5" s="11">
        <f>R5*1.009</f>
        <v>3383395.3353210981</v>
      </c>
      <c r="T5" s="11">
        <f t="shared" ref="T5:AC5" si="5">S5*1.009</f>
        <v>3413845.8933389876</v>
      </c>
      <c r="U5" s="11">
        <f t="shared" si="5"/>
        <v>3444570.5063790381</v>
      </c>
      <c r="V5" s="11">
        <f t="shared" si="5"/>
        <v>3475571.6409364492</v>
      </c>
      <c r="W5" s="11">
        <f t="shared" si="5"/>
        <v>3506851.7857048768</v>
      </c>
      <c r="X5" s="11">
        <f t="shared" si="5"/>
        <v>3538413.4517762205</v>
      </c>
      <c r="Y5" s="11">
        <f t="shared" si="5"/>
        <v>3570259.172842206</v>
      </c>
      <c r="Z5" s="11">
        <f t="shared" si="5"/>
        <v>3602391.5053977855</v>
      </c>
      <c r="AA5" s="11">
        <f t="shared" si="5"/>
        <v>3634813.0289463652</v>
      </c>
      <c r="AB5" s="11">
        <f t="shared" si="5"/>
        <v>3667526.346206882</v>
      </c>
      <c r="AC5" s="12">
        <f t="shared" si="5"/>
        <v>3700534.0833227434</v>
      </c>
      <c r="AD5" s="13">
        <f>AC5/10^6</f>
        <v>3.7005340833227436</v>
      </c>
    </row>
    <row r="6">
      <c r="A6" t="s">
        <v>18</v>
      </c>
      <c r="B6" t="s">
        <v>19</v>
      </c>
      <c r="C6" s="11">
        <v>2183891</v>
      </c>
      <c r="D6" s="11">
        <f>C6*1.015</f>
        <v>2216649.3649999998</v>
      </c>
      <c r="E6" s="11">
        <f t="shared" ref="E6:AC6" si="6">D6*1.015</f>
        <v>2249899.1054749996</v>
      </c>
      <c r="F6" s="11">
        <f t="shared" si="6"/>
        <v>2283647.5920571242</v>
      </c>
      <c r="G6" s="11">
        <f t="shared" si="6"/>
        <v>2317902.3059379808</v>
      </c>
      <c r="H6" s="11">
        <f t="shared" si="6"/>
        <v>2352670.8405270502</v>
      </c>
      <c r="I6" s="11">
        <f t="shared" si="6"/>
        <v>2387960.9031349556</v>
      </c>
      <c r="J6" s="11">
        <f t="shared" si="6"/>
        <v>2423780.3166819797</v>
      </c>
      <c r="K6" s="11">
        <f t="shared" si="6"/>
        <v>2460137.0214322093</v>
      </c>
      <c r="L6" s="11">
        <f t="shared" si="6"/>
        <v>2497039.0767536922</v>
      </c>
      <c r="M6" s="11">
        <f t="shared" si="6"/>
        <v>2534494.6629049974</v>
      </c>
      <c r="N6" s="11">
        <f t="shared" si="6"/>
        <v>2572512.0828485722</v>
      </c>
      <c r="O6" s="11">
        <f t="shared" si="6"/>
        <v>2611099.7640913003</v>
      </c>
      <c r="P6" s="11">
        <f t="shared" si="6"/>
        <v>2650266.2605526694</v>
      </c>
      <c r="Q6" s="11">
        <f t="shared" si="6"/>
        <v>2690020.2544609592</v>
      </c>
      <c r="R6" s="11">
        <f t="shared" si="6"/>
        <v>2730370.5582778733</v>
      </c>
      <c r="S6" s="11">
        <f t="shared" si="6"/>
        <v>2771326.1166520412</v>
      </c>
      <c r="T6" s="11">
        <f t="shared" si="6"/>
        <v>2812896.0084018214</v>
      </c>
      <c r="U6" s="11">
        <f t="shared" si="6"/>
        <v>2855089.4485278483</v>
      </c>
      <c r="V6" s="11">
        <f t="shared" si="6"/>
        <v>2897915.7902557659</v>
      </c>
      <c r="W6" s="11">
        <f t="shared" si="6"/>
        <v>2941384.527109602</v>
      </c>
      <c r="X6" s="11">
        <f t="shared" si="6"/>
        <v>2985505.2950162459</v>
      </c>
      <c r="Y6" s="11">
        <f t="shared" si="6"/>
        <v>3030287.8744414891</v>
      </c>
      <c r="Z6" s="11">
        <f t="shared" si="6"/>
        <v>3075742.1925581112</v>
      </c>
      <c r="AA6" s="11">
        <f t="shared" si="6"/>
        <v>3121878.3254464827</v>
      </c>
      <c r="AB6" s="11">
        <f t="shared" si="6"/>
        <v>3168706.5003281799</v>
      </c>
      <c r="AC6" s="11">
        <f t="shared" si="6"/>
        <v>3216237.0978331021</v>
      </c>
      <c r="AD6" s="13">
        <f>AC6/10^6</f>
        <v>3.2162370978331021</v>
      </c>
    </row>
    <row r="7">
      <c r="A7" t="s">
        <v>20</v>
      </c>
      <c r="B7" t="s">
        <v>21</v>
      </c>
    </row>
    <row r="12">
      <c r="A12" s="14" t="s">
        <v>22</v>
      </c>
      <c r="B12" s="15"/>
    </row>
    <row r="13">
      <c r="A13" t="s">
        <v>23</v>
      </c>
      <c r="B13" t="s">
        <v>24</v>
      </c>
    </row>
    <row r="14">
      <c r="A14" t="s">
        <v>25</v>
      </c>
      <c r="B14" s="16">
        <v>0.0071000000000000004</v>
      </c>
      <c r="C14" s="17"/>
      <c r="D14">
        <v>2183891</v>
      </c>
      <c r="E14" s="11">
        <f>D14*1.0071</f>
        <v>2199396.6261000005</v>
      </c>
      <c r="F14" s="11">
        <f>E14*1.0071</f>
        <v>2215012.3421453107</v>
      </c>
      <c r="G14" s="11">
        <f>F14*1.0071</f>
        <v>2230738.9297745428</v>
      </c>
      <c r="H14" s="11">
        <f t="shared" ref="H14:AC14" si="7">G14*1.0071</f>
        <v>2246577.1761759422</v>
      </c>
      <c r="I14" s="11">
        <f t="shared" si="7"/>
        <v>2262527.8741267915</v>
      </c>
      <c r="J14" s="11">
        <f t="shared" si="7"/>
        <v>2278591.8220330919</v>
      </c>
      <c r="K14" s="11">
        <f t="shared" si="7"/>
        <v>2294769.8239695271</v>
      </c>
      <c r="L14" s="11">
        <f t="shared" si="7"/>
        <v>2311062.689719711</v>
      </c>
      <c r="M14" s="11">
        <f t="shared" si="7"/>
        <v>2327471.2348167212</v>
      </c>
      <c r="N14" s="11">
        <f t="shared" si="7"/>
        <v>2343996.28058392</v>
      </c>
      <c r="O14" s="11">
        <f t="shared" si="7"/>
        <v>2360638.6541760662</v>
      </c>
      <c r="P14" s="11">
        <f t="shared" si="7"/>
        <v>2377399.1886207163</v>
      </c>
      <c r="Q14" s="11">
        <f t="shared" si="7"/>
        <v>2394278.7228599237</v>
      </c>
      <c r="R14" s="12">
        <f t="shared" si="7"/>
        <v>2411278.1017922293</v>
      </c>
      <c r="S14" s="11">
        <f t="shared" si="7"/>
        <v>2428398.1763149546</v>
      </c>
      <c r="T14" s="11">
        <f t="shared" si="7"/>
        <v>2445639.803366791</v>
      </c>
      <c r="U14" s="11">
        <f>T14*1.0071</f>
        <v>2463003.8459706954</v>
      </c>
      <c r="V14" s="11">
        <f t="shared" si="7"/>
        <v>2480491.1732770875</v>
      </c>
      <c r="W14" s="11">
        <f t="shared" si="7"/>
        <v>2498102.6606073552</v>
      </c>
      <c r="X14" s="11">
        <f t="shared" si="7"/>
        <v>2515839.1894976678</v>
      </c>
      <c r="Y14" s="11">
        <f t="shared" si="7"/>
        <v>2533701.6477431017</v>
      </c>
      <c r="Z14" s="11">
        <f t="shared" si="7"/>
        <v>2551690.9294420779</v>
      </c>
      <c r="AA14" s="11">
        <f t="shared" si="7"/>
        <v>2569807.935041117</v>
      </c>
      <c r="AB14" s="11">
        <f t="shared" si="7"/>
        <v>2588053.5713799093</v>
      </c>
      <c r="AC14" s="12">
        <f t="shared" si="7"/>
        <v>2606428.7517367071</v>
      </c>
      <c r="AD14" s="13">
        <f t="shared" ref="AD14:AD20" si="8">AC14/10^6</f>
        <v>2.6064287517367069</v>
      </c>
    </row>
    <row r="15">
      <c r="A15" t="s">
        <v>26</v>
      </c>
      <c r="B15" s="16">
        <v>-0.017500000000000002</v>
      </c>
      <c r="C15" s="11">
        <v>2183891</v>
      </c>
      <c r="D15" s="11">
        <f>C15*(1-0.0175)</f>
        <v>2145672.9075000002</v>
      </c>
      <c r="E15" s="11">
        <f>D15*(1-0.0175)</f>
        <v>2108123.6316187503</v>
      </c>
      <c r="F15" s="11">
        <f t="shared" ref="F15:AB15" si="9">E15*(1-0.0175)</f>
        <v>2071231.4680654223</v>
      </c>
      <c r="G15" s="11">
        <f t="shared" si="9"/>
        <v>2034984.9173742775</v>
      </c>
      <c r="H15" s="11">
        <f t="shared" si="9"/>
        <v>1999372.6813202277</v>
      </c>
      <c r="I15" s="11">
        <f t="shared" si="9"/>
        <v>1964383.6593971238</v>
      </c>
      <c r="J15" s="11">
        <f t="shared" si="9"/>
        <v>1930006.9453576743</v>
      </c>
      <c r="K15" s="11">
        <f t="shared" si="9"/>
        <v>1896231.823813915</v>
      </c>
      <c r="L15" s="11">
        <f t="shared" si="9"/>
        <v>1863047.7668971715</v>
      </c>
      <c r="M15" s="11">
        <f t="shared" si="9"/>
        <v>1830444.4309764712</v>
      </c>
      <c r="N15" s="11">
        <f t="shared" si="9"/>
        <v>1798411.653434383</v>
      </c>
      <c r="O15" s="11">
        <f t="shared" si="9"/>
        <v>1766939.4494992814</v>
      </c>
      <c r="P15" s="11">
        <f t="shared" si="9"/>
        <v>1736018.0091330439</v>
      </c>
      <c r="Q15" s="11">
        <f t="shared" si="9"/>
        <v>1705637.6939732158</v>
      </c>
      <c r="R15" s="12">
        <f t="shared" si="9"/>
        <v>1675789.0343286844</v>
      </c>
      <c r="S15" s="11">
        <f>R15*(1-0.0175)</f>
        <v>1646462.7262279326</v>
      </c>
      <c r="T15" s="11">
        <f t="shared" si="9"/>
        <v>1617649.6285189439</v>
      </c>
      <c r="U15" s="11">
        <f t="shared" si="9"/>
        <v>1589340.7600198626</v>
      </c>
      <c r="V15" s="11">
        <f t="shared" si="9"/>
        <v>1561527.296719515</v>
      </c>
      <c r="W15" s="11">
        <f t="shared" si="9"/>
        <v>1534200.5690269235</v>
      </c>
      <c r="X15" s="11">
        <f t="shared" si="9"/>
        <v>1507352.0590689525</v>
      </c>
      <c r="Y15">
        <f t="shared" si="9"/>
        <v>1480973.3980352459</v>
      </c>
      <c r="Z15">
        <f t="shared" si="9"/>
        <v>1455056.3635696291</v>
      </c>
      <c r="AA15">
        <f t="shared" si="9"/>
        <v>1429592.8772071607</v>
      </c>
      <c r="AB15">
        <f t="shared" si="9"/>
        <v>1404575.0018560356</v>
      </c>
      <c r="AC15" s="12">
        <f>AB15*(1-0.0175)</f>
        <v>1379994.939323555</v>
      </c>
      <c r="AD15" s="13">
        <f t="shared" si="8"/>
        <v>1.3799949393235549</v>
      </c>
    </row>
    <row r="17">
      <c r="AD17" s="18"/>
    </row>
    <row r="18">
      <c r="A18" t="s">
        <v>27</v>
      </c>
      <c r="B18" t="s">
        <v>24</v>
      </c>
      <c r="AD18" s="18"/>
    </row>
    <row r="19">
      <c r="A19" t="s">
        <v>28</v>
      </c>
      <c r="B19" s="16">
        <v>0.0071000000000000004</v>
      </c>
      <c r="C19" s="17"/>
      <c r="D19">
        <v>201326817</v>
      </c>
      <c r="E19">
        <f>D19*1.0071</f>
        <v>202756237.40070003</v>
      </c>
      <c r="F19">
        <f t="shared" ref="F19:AC19" si="10">E19*1.0071</f>
        <v>204195806.68624502</v>
      </c>
      <c r="G19">
        <f t="shared" si="10"/>
        <v>205645596.91371739</v>
      </c>
      <c r="H19">
        <f t="shared" si="10"/>
        <v>207105680.6518048</v>
      </c>
      <c r="I19">
        <f t="shared" si="10"/>
        <v>208576130.98443264</v>
      </c>
      <c r="J19">
        <f t="shared" si="10"/>
        <v>210057021.51442212</v>
      </c>
      <c r="K19">
        <f t="shared" si="10"/>
        <v>211548426.36717454</v>
      </c>
      <c r="L19">
        <f t="shared" si="10"/>
        <v>213050420.19438151</v>
      </c>
      <c r="M19">
        <f t="shared" si="10"/>
        <v>214563078.17776164</v>
      </c>
      <c r="N19">
        <f t="shared" si="10"/>
        <v>216086476.03282377</v>
      </c>
      <c r="O19">
        <f t="shared" si="10"/>
        <v>217620690.01265684</v>
      </c>
      <c r="P19">
        <f t="shared" si="10"/>
        <v>219165796.91174671</v>
      </c>
      <c r="Q19">
        <f t="shared" si="10"/>
        <v>220721874.06982014</v>
      </c>
      <c r="R19">
        <f t="shared" si="10"/>
        <v>222288999.37571588</v>
      </c>
      <c r="S19">
        <f t="shared" si="10"/>
        <v>223867251.27128348</v>
      </c>
      <c r="T19">
        <f t="shared" si="10"/>
        <v>225456708.75530961</v>
      </c>
      <c r="U19">
        <f t="shared" si="10"/>
        <v>227057451.38747233</v>
      </c>
      <c r="V19">
        <f>U19*1.0071</f>
        <v>228669559.29232341</v>
      </c>
      <c r="W19">
        <f t="shared" si="10"/>
        <v>230293113.16329893</v>
      </c>
      <c r="X19">
        <f t="shared" si="10"/>
        <v>231928194.26675838</v>
      </c>
      <c r="Y19">
        <f t="shared" si="10"/>
        <v>233574884.4460524</v>
      </c>
      <c r="Z19">
        <f t="shared" si="10"/>
        <v>235233266.12561941</v>
      </c>
      <c r="AA19">
        <f t="shared" si="10"/>
        <v>236903422.31511134</v>
      </c>
      <c r="AB19">
        <f t="shared" si="10"/>
        <v>238585436.61354867</v>
      </c>
      <c r="AC19">
        <f t="shared" si="10"/>
        <v>240279393.21350488</v>
      </c>
      <c r="AD19" s="18">
        <f t="shared" si="8"/>
        <v>240.27939321350487</v>
      </c>
    </row>
    <row r="20">
      <c r="B20" s="16">
        <v>-0.017500000000000002</v>
      </c>
      <c r="C20">
        <v>201326817</v>
      </c>
      <c r="D20">
        <f>C20*(1-0.0175)</f>
        <v>197803597.70250002</v>
      </c>
      <c r="E20">
        <f t="shared" ref="E20:AC20" si="11">D20*(1-0.0175)</f>
        <v>194342034.74270627</v>
      </c>
      <c r="F20">
        <f t="shared" si="11"/>
        <v>190941049.13470891</v>
      </c>
      <c r="G20">
        <f t="shared" si="11"/>
        <v>187599580.7748515</v>
      </c>
      <c r="H20">
        <f t="shared" si="11"/>
        <v>184316588.11129162</v>
      </c>
      <c r="I20">
        <f t="shared" si="11"/>
        <v>181091047.81934401</v>
      </c>
      <c r="J20">
        <f t="shared" si="11"/>
        <v>177921954.4825055</v>
      </c>
      <c r="K20">
        <f t="shared" si="11"/>
        <v>174808320.27906168</v>
      </c>
      <c r="L20">
        <f t="shared" si="11"/>
        <v>171749174.67417809</v>
      </c>
      <c r="M20">
        <f t="shared" si="11"/>
        <v>168743564.11737999</v>
      </c>
      <c r="N20">
        <f t="shared" si="11"/>
        <v>165790551.74532586</v>
      </c>
      <c r="O20">
        <f t="shared" si="11"/>
        <v>162889217.08978266</v>
      </c>
      <c r="P20">
        <f t="shared" si="11"/>
        <v>160038655.79071146</v>
      </c>
      <c r="Q20">
        <f t="shared" si="11"/>
        <v>157237979.31437403</v>
      </c>
      <c r="R20">
        <f t="shared" si="11"/>
        <v>154486314.6763725</v>
      </c>
      <c r="S20">
        <f t="shared" si="11"/>
        <v>151782804.16953599</v>
      </c>
      <c r="T20">
        <f t="shared" si="11"/>
        <v>149126605.09656912</v>
      </c>
      <c r="U20">
        <f t="shared" si="11"/>
        <v>146516889.50737917</v>
      </c>
      <c r="V20">
        <f>U20*(1-0.0175)</f>
        <v>143952843.94100004</v>
      </c>
      <c r="W20">
        <f t="shared" si="11"/>
        <v>141433669.17203254</v>
      </c>
      <c r="X20">
        <f t="shared" si="11"/>
        <v>138958579.96152198</v>
      </c>
      <c r="Y20">
        <f t="shared" si="11"/>
        <v>136526804.81219536</v>
      </c>
      <c r="Z20">
        <f t="shared" si="11"/>
        <v>134137585.72798194</v>
      </c>
      <c r="AA20">
        <f t="shared" si="11"/>
        <v>131790177.97774225</v>
      </c>
      <c r="AB20">
        <f t="shared" si="11"/>
        <v>129483849.86313178</v>
      </c>
      <c r="AC20">
        <f t="shared" si="11"/>
        <v>127217882.49052697</v>
      </c>
      <c r="AD20" s="18">
        <f t="shared" si="8"/>
        <v>127.21788249052697</v>
      </c>
    </row>
    <row r="21">
      <c r="A21" t="s">
        <v>29</v>
      </c>
      <c r="B21" s="16" t="s">
        <v>30</v>
      </c>
      <c r="AC21" s="12">
        <f t="shared" ref="AC21:AC22" si="12">AC19/100*1.08</f>
        <v>2595017.4467058526</v>
      </c>
      <c r="AD21" s="13">
        <f t="shared" ref="AD21:AD22" si="13">AD19/100*1.08</f>
        <v>2.5950174467058527</v>
      </c>
    </row>
    <row r="22">
      <c r="B22" s="16" t="s">
        <v>31</v>
      </c>
      <c r="AC22" s="12">
        <f t="shared" si="12"/>
        <v>1373953.1308976915</v>
      </c>
      <c r="AD22" s="13">
        <f t="shared" si="13"/>
        <v>1.3739531308976913</v>
      </c>
    </row>
  </sheetData>
  <mergeCells count="1">
    <mergeCell ref="A12:B12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</dc:creator>
  <cp:lastModifiedBy>Shallots</cp:lastModifiedBy>
  <cp:revision>1</cp:revision>
  <dcterms:created xsi:type="dcterms:W3CDTF">2023-01-09T21:08:47Z</dcterms:created>
  <dcterms:modified xsi:type="dcterms:W3CDTF">2023-02-02T11:03:45Z</dcterms:modified>
</cp:coreProperties>
</file>